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18\01\"/>
    </mc:Choice>
  </mc:AlternateContent>
  <bookViews>
    <workbookView xWindow="0" yWindow="0" windowWidth="20490" windowHeight="7650"/>
  </bookViews>
  <sheets>
    <sheet name="DESP EXECUTORA HURSO 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2018'!$B$3:$L$21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A4" i="1" s="1"/>
  <c r="K4" i="1"/>
  <c r="L4" i="1" s="1"/>
  <c r="D5" i="1"/>
  <c r="K5" i="1"/>
  <c r="L5" i="1" s="1"/>
  <c r="D6" i="1"/>
  <c r="K6" i="1"/>
  <c r="L6" i="1" s="1"/>
  <c r="D7" i="1"/>
  <c r="K7" i="1"/>
  <c r="L7" i="1" s="1"/>
  <c r="D8" i="1"/>
  <c r="A8" i="1" s="1"/>
  <c r="K8" i="1"/>
  <c r="L8" i="1" s="1"/>
  <c r="D9" i="1"/>
  <c r="K9" i="1"/>
  <c r="L9" i="1" s="1"/>
  <c r="D10" i="1"/>
  <c r="K10" i="1"/>
  <c r="L10" i="1" s="1"/>
  <c r="D11" i="1"/>
  <c r="K11" i="1"/>
  <c r="L11" i="1" s="1"/>
  <c r="D12" i="1"/>
  <c r="K12" i="1"/>
  <c r="L12" i="1" s="1"/>
  <c r="D13" i="1"/>
  <c r="K13" i="1"/>
  <c r="L13" i="1" s="1"/>
  <c r="D14" i="1"/>
  <c r="K14" i="1"/>
  <c r="L14" i="1" s="1"/>
  <c r="D15" i="1"/>
  <c r="K15" i="1"/>
  <c r="L15" i="1" s="1"/>
  <c r="D16" i="1"/>
  <c r="K16" i="1"/>
  <c r="L16" i="1" s="1"/>
  <c r="D17" i="1"/>
  <c r="K17" i="1"/>
  <c r="L17" i="1"/>
  <c r="D18" i="1"/>
  <c r="K18" i="1"/>
  <c r="L18" i="1" s="1"/>
  <c r="D19" i="1"/>
  <c r="K19" i="1"/>
  <c r="L19" i="1" s="1"/>
  <c r="D20" i="1"/>
  <c r="A20" i="1" s="1"/>
  <c r="K20" i="1"/>
  <c r="L20" i="1" s="1"/>
  <c r="D21" i="1"/>
  <c r="K21" i="1"/>
  <c r="L21" i="1" s="1"/>
  <c r="J2" i="1"/>
  <c r="A21" i="1" l="1"/>
  <c r="A18" i="1"/>
  <c r="A15" i="1"/>
  <c r="A7" i="1"/>
  <c r="A10" i="1"/>
  <c r="A19" i="1"/>
  <c r="A12" i="1"/>
  <c r="A9" i="1"/>
  <c r="A6" i="1"/>
  <c r="A14" i="1"/>
  <c r="A11" i="1"/>
  <c r="A5" i="1"/>
  <c r="A17" i="1"/>
  <c r="A16" i="1"/>
  <c r="A13" i="1"/>
</calcChain>
</file>

<file path=xl/sharedStrings.xml><?xml version="1.0" encoding="utf-8"?>
<sst xmlns="http://schemas.openxmlformats.org/spreadsheetml/2006/main" count="122" uniqueCount="21">
  <si>
    <t>Banco de Dados Realizado</t>
  </si>
  <si>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</si>
  <si>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</si>
  <si>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</si>
  <si>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</si>
  <si>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</si>
  <si>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</si>
  <si>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</si>
  <si>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</si>
  <si>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</si>
  <si>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</si>
  <si>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</si>
  <si>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</si>
  <si>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</si>
  <si>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539-1</t>
  </si>
  <si>
    <t>HURSO</t>
  </si>
  <si>
    <t>01.01</t>
  </si>
  <si>
    <t>554-5</t>
  </si>
  <si>
    <t>TRANSFERENCIA</t>
  </si>
  <si>
    <t>DESPESAS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</si>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</sst>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6" fillId="0" borderId="2" xfId="0" applyFont="1" applyBorder="1" applyAlignment="1">
      <alignment horizontal="left"/>
    </xf>
    <xf numFmtId="4" fontId="6" fillId="0" borderId="9" xfId="0" applyNumberFormat="1" applyFont="1" applyBorder="1"/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zoomScale="80" zoomScaleNormal="80" workbookViewId="0">
      <pane ySplit="3" topLeftCell="A4" activePane="bottomLeft" state="frozen"/>
      <selection pane="bottomLeft" activeCell="H22" sqref="H22"/>
    </sheetView>
  </sheetViews>
  <sheetFormatPr defaultColWidth="9.140625" defaultRowHeight="15" x14ac:dyDescent="0.25"/>
  <cols>
    <col min="1" max="1" width="5.5703125" style="33" customWidth="1"/>
    <col min="2" max="2" width="11.5703125" style="28" customWidth="1"/>
    <col min="3" max="3" width="8.42578125" style="28" customWidth="1"/>
    <col min="4" max="4" width="10.5703125" style="29" customWidth="1"/>
    <col min="5" max="5" width="13.7109375" style="30" customWidth="1"/>
    <col min="6" max="6" width="20.42578125" style="28" customWidth="1"/>
    <col min="7" max="7" width="9.28515625" style="28" customWidth="1"/>
    <col min="8" max="8" width="52.140625" style="31" customWidth="1"/>
    <col min="9" max="9" width="40.28515625" style="31" customWidth="1"/>
    <col min="10" max="10" width="18.5703125" style="32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2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</v>
      </c>
      <c r="D2" s="3"/>
      <c r="E2" s="9"/>
      <c r="F2" s="10"/>
      <c r="G2" s="11"/>
      <c r="H2" s="7"/>
      <c r="I2" s="12" t="s">
        <v>2</v>
      </c>
      <c r="J2" s="13">
        <f>SUBTOTAL(9,J4:J1048576)</f>
        <v>-157446.46999999997</v>
      </c>
    </row>
    <row r="3" spans="1:12" s="19" customFormat="1" ht="31.5" customHeight="1" x14ac:dyDescent="0.25">
      <c r="A3" s="34"/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8" t="s">
        <v>13</v>
      </c>
    </row>
    <row r="4" spans="1:12" ht="15" customHeight="1" x14ac:dyDescent="0.25">
      <c r="A4" s="33" t="str">
        <f t="shared" ref="A4:A8" si="0">IF(K4="NÃO ENCONTRADO",0,RIGHT(D4,4))</f>
        <v>2018</v>
      </c>
      <c r="B4" s="20" t="s">
        <v>14</v>
      </c>
      <c r="C4" s="26" t="s">
        <v>15</v>
      </c>
      <c r="D4" s="21" t="str">
        <f t="shared" ref="D4:D8" si="1">TEXT(E4,"mmm/aaaa")</f>
        <v>abr/2018</v>
      </c>
      <c r="E4" s="22">
        <v>43192</v>
      </c>
      <c r="F4" s="20" t="s">
        <v>18</v>
      </c>
      <c r="G4" s="20" t="s">
        <v>16</v>
      </c>
      <c r="H4" s="23" t="s">
        <v>19</v>
      </c>
      <c r="I4" s="23" t="s">
        <v>20</v>
      </c>
      <c r="J4" s="24">
        <v>-55765.2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ht="15" customHeight="1" x14ac:dyDescent="0.25">
      <c r="A5" s="33" t="str">
        <f t="shared" si="0"/>
        <v>2018</v>
      </c>
      <c r="B5" s="20" t="s">
        <v>14</v>
      </c>
      <c r="C5" s="26" t="s">
        <v>15</v>
      </c>
      <c r="D5" s="21" t="str">
        <f t="shared" si="1"/>
        <v>abr/2018</v>
      </c>
      <c r="E5" s="22">
        <v>43192</v>
      </c>
      <c r="F5" s="20" t="s">
        <v>18</v>
      </c>
      <c r="G5" s="20" t="s">
        <v>16</v>
      </c>
      <c r="H5" s="23" t="s">
        <v>19</v>
      </c>
      <c r="I5" s="23" t="s">
        <v>20</v>
      </c>
      <c r="J5" s="23">
        <v>-553.96</v>
      </c>
      <c r="K5" s="25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  <row r="6" spans="1:12" ht="15" customHeight="1" x14ac:dyDescent="0.25">
      <c r="A6" s="33" t="str">
        <f t="shared" si="0"/>
        <v>2018</v>
      </c>
      <c r="B6" s="20" t="s">
        <v>14</v>
      </c>
      <c r="C6" s="26" t="s">
        <v>15</v>
      </c>
      <c r="D6" s="21" t="str">
        <f t="shared" si="1"/>
        <v>abr/2018</v>
      </c>
      <c r="E6" s="22">
        <v>43193</v>
      </c>
      <c r="F6" s="20" t="s">
        <v>18</v>
      </c>
      <c r="G6" s="20" t="s">
        <v>16</v>
      </c>
      <c r="H6" s="23" t="s">
        <v>19</v>
      </c>
      <c r="I6" s="23" t="s">
        <v>20</v>
      </c>
      <c r="J6" s="23">
        <v>-407.92</v>
      </c>
      <c r="K6" s="25" t="str">
        <f>IFERROR(IFERROR(VLOOKUP(I6,'[1]DE-PARA'!B:D,3,0),VLOOKUP(I6,'[1]DE-PARA'!C:D,2,0)),"NÃO ENCONTRADO")</f>
        <v>Reembolso de Rateios(-)</v>
      </c>
      <c r="L6" s="7" t="str">
        <f>VLOOKUP(K6,'[1]Base -Receita-Despesa'!$B:$AS,1,FALSE)</f>
        <v>Reembolso de Rateios(-)</v>
      </c>
    </row>
    <row r="7" spans="1:12" ht="15" customHeight="1" x14ac:dyDescent="0.25">
      <c r="A7" s="33" t="str">
        <f t="shared" si="0"/>
        <v>2018</v>
      </c>
      <c r="B7" s="20" t="s">
        <v>14</v>
      </c>
      <c r="C7" s="26" t="s">
        <v>15</v>
      </c>
      <c r="D7" s="21" t="str">
        <f t="shared" si="1"/>
        <v>abr/2018</v>
      </c>
      <c r="E7" s="22">
        <v>43193</v>
      </c>
      <c r="F7" s="20" t="s">
        <v>18</v>
      </c>
      <c r="G7" s="20" t="s">
        <v>16</v>
      </c>
      <c r="H7" s="23" t="s">
        <v>19</v>
      </c>
      <c r="I7" s="23" t="s">
        <v>20</v>
      </c>
      <c r="J7" s="24">
        <v>-23044.2</v>
      </c>
      <c r="K7" s="25" t="str">
        <f>IFERROR(IFERROR(VLOOKUP(I7,'[1]DE-PARA'!B:D,3,0),VLOOKUP(I7,'[1]DE-PARA'!C:D,2,0)),"NÃO ENCONTRADO")</f>
        <v>Reembolso de Rateios(-)</v>
      </c>
      <c r="L7" s="7" t="str">
        <f>VLOOKUP(K7,'[1]Base -Receita-Despesa'!$B:$AS,1,FALSE)</f>
        <v>Reembolso de Rateios(-)</v>
      </c>
    </row>
    <row r="8" spans="1:12" ht="15" customHeight="1" x14ac:dyDescent="0.25">
      <c r="A8" s="33" t="str">
        <f t="shared" si="0"/>
        <v>2018</v>
      </c>
      <c r="B8" s="20" t="s">
        <v>14</v>
      </c>
      <c r="C8" s="26" t="s">
        <v>15</v>
      </c>
      <c r="D8" s="21" t="str">
        <f t="shared" si="1"/>
        <v>abr/2018</v>
      </c>
      <c r="E8" s="22">
        <v>43195</v>
      </c>
      <c r="F8" s="20" t="s">
        <v>18</v>
      </c>
      <c r="G8" s="20" t="s">
        <v>16</v>
      </c>
      <c r="H8" s="23" t="s">
        <v>19</v>
      </c>
      <c r="I8" s="23" t="s">
        <v>20</v>
      </c>
      <c r="J8" s="24">
        <v>-3971.63</v>
      </c>
      <c r="K8" s="25" t="str">
        <f>IFERROR(IFERROR(VLOOKUP(I8,'[1]DE-PARA'!B:D,3,0),VLOOKUP(I8,'[1]DE-PARA'!C:D,2,0)),"NÃO ENCONTRADO")</f>
        <v>Reembolso de Rateios(-)</v>
      </c>
      <c r="L8" s="7" t="str">
        <f>VLOOKUP(K8,'[1]Base -Receita-Despesa'!$B:$AS,1,FALSE)</f>
        <v>Reembolso de Rateios(-)</v>
      </c>
    </row>
    <row r="9" spans="1:12" ht="15" customHeight="1" x14ac:dyDescent="0.25">
      <c r="A9" s="33" t="str">
        <f t="shared" ref="A9" si="2">IF(K9="NÃO ENCONTRADO",0,RIGHT(D9,4))</f>
        <v>2018</v>
      </c>
      <c r="B9" s="20" t="s">
        <v>14</v>
      </c>
      <c r="C9" s="26" t="s">
        <v>15</v>
      </c>
      <c r="D9" s="21" t="str">
        <f t="shared" ref="D9" si="3">TEXT(E9,"mmm/aaaa")</f>
        <v>abr/2018</v>
      </c>
      <c r="E9" s="22">
        <v>43196</v>
      </c>
      <c r="F9" s="20" t="s">
        <v>18</v>
      </c>
      <c r="G9" s="20" t="s">
        <v>16</v>
      </c>
      <c r="H9" s="23" t="s">
        <v>19</v>
      </c>
      <c r="I9" s="23" t="s">
        <v>20</v>
      </c>
      <c r="J9" s="24">
        <v>-18146.419999999998</v>
      </c>
      <c r="K9" s="25" t="str">
        <f>IFERROR(IFERROR(VLOOKUP(I9,'[1]DE-PARA'!B:D,3,0),VLOOKUP(I9,'[1]DE-PARA'!C:D,2,0)),"NÃO ENCONTRADO")</f>
        <v>Reembolso de Rateios(-)</v>
      </c>
      <c r="L9" s="7" t="str">
        <f>VLOOKUP(K9,'[1]Base -Receita-Despesa'!$B:$AS,1,FALSE)</f>
        <v>Reembolso de Rateios(-)</v>
      </c>
    </row>
    <row r="10" spans="1:12" ht="15" customHeight="1" x14ac:dyDescent="0.25">
      <c r="A10" s="33" t="str">
        <f t="shared" ref="A10" si="4">IF(K10="NÃO ENCONTRADO",0,RIGHT(D10,4))</f>
        <v>2018</v>
      </c>
      <c r="B10" s="20" t="s">
        <v>14</v>
      </c>
      <c r="C10" s="26" t="s">
        <v>15</v>
      </c>
      <c r="D10" s="21" t="str">
        <f t="shared" ref="D10" si="5">TEXT(E10,"mmm/aaaa")</f>
        <v>abr/2018</v>
      </c>
      <c r="E10" s="22">
        <v>43200</v>
      </c>
      <c r="F10" s="20" t="s">
        <v>18</v>
      </c>
      <c r="G10" s="20" t="s">
        <v>16</v>
      </c>
      <c r="H10" s="23" t="s">
        <v>19</v>
      </c>
      <c r="I10" s="23" t="s">
        <v>20</v>
      </c>
      <c r="J10" s="24">
        <v>-21199.63</v>
      </c>
      <c r="K10" s="25" t="str">
        <f>IFERROR(IFERROR(VLOOKUP(I10,'[1]DE-PARA'!B:D,3,0),VLOOKUP(I10,'[1]DE-PARA'!C:D,2,0)),"NÃO ENCONTRADO")</f>
        <v>Reembolso de Rateios(-)</v>
      </c>
      <c r="L10" s="7" t="str">
        <f>VLOOKUP(K10,'[1]Base -Receita-Despesa'!$B:$AS,1,FALSE)</f>
        <v>Reembolso de Rateios(-)</v>
      </c>
    </row>
    <row r="11" spans="1:12" ht="15" customHeight="1" x14ac:dyDescent="0.25">
      <c r="A11" s="33" t="str">
        <f t="shared" ref="A11" si="6">IF(K11="NÃO ENCONTRADO",0,RIGHT(D11,4))</f>
        <v>2018</v>
      </c>
      <c r="B11" s="20" t="s">
        <v>14</v>
      </c>
      <c r="C11" s="26" t="s">
        <v>15</v>
      </c>
      <c r="D11" s="21" t="str">
        <f t="shared" ref="D11" si="7">TEXT(E11,"mmm/aaaa")</f>
        <v>abr/2018</v>
      </c>
      <c r="E11" s="22">
        <v>43207</v>
      </c>
      <c r="F11" s="20" t="s">
        <v>18</v>
      </c>
      <c r="G11" s="20" t="s">
        <v>16</v>
      </c>
      <c r="H11" s="23" t="s">
        <v>19</v>
      </c>
      <c r="I11" s="23" t="s">
        <v>20</v>
      </c>
      <c r="J11" s="24">
        <v>-4677.32</v>
      </c>
      <c r="K11" s="25" t="str">
        <f>IFERROR(IFERROR(VLOOKUP(I11,'[1]DE-PARA'!B:D,3,0),VLOOKUP(I11,'[1]DE-PARA'!C:D,2,0)),"NÃO ENCONTRADO")</f>
        <v>Reembolso de Rateios(-)</v>
      </c>
      <c r="L11" s="7" t="str">
        <f>VLOOKUP(K11,'[1]Base -Receita-Despesa'!$B:$AS,1,FALSE)</f>
        <v>Reembolso de Rateios(-)</v>
      </c>
    </row>
    <row r="12" spans="1:12" ht="15" customHeight="1" x14ac:dyDescent="0.25">
      <c r="A12" s="33" t="str">
        <f t="shared" ref="A12:A14" si="8">IF(K12="NÃO ENCONTRADO",0,RIGHT(D12,4))</f>
        <v>2018</v>
      </c>
      <c r="B12" s="20" t="s">
        <v>14</v>
      </c>
      <c r="C12" s="26" t="s">
        <v>15</v>
      </c>
      <c r="D12" s="21" t="str">
        <f t="shared" ref="D12:D14" si="9">TEXT(E12,"mmm/aaaa")</f>
        <v>abr/2018</v>
      </c>
      <c r="E12" s="22">
        <v>43210</v>
      </c>
      <c r="F12" s="20" t="s">
        <v>18</v>
      </c>
      <c r="G12" s="20" t="s">
        <v>16</v>
      </c>
      <c r="H12" s="23" t="s">
        <v>19</v>
      </c>
      <c r="I12" s="23" t="s">
        <v>20</v>
      </c>
      <c r="J12" s="24">
        <v>12941.02</v>
      </c>
      <c r="K12" s="25" t="str">
        <f>IFERROR(IFERROR(VLOOKUP(I12,'[1]DE-PARA'!B:D,3,0),VLOOKUP(I12,'[1]DE-PARA'!C:D,2,0)),"NÃO ENCONTRADO")</f>
        <v>Reembolso de Rateios(-)</v>
      </c>
      <c r="L12" s="7" t="str">
        <f>VLOOKUP(K12,'[1]Base -Receita-Despesa'!$B:$AS,1,FALSE)</f>
        <v>Reembolso de Rateios(-)</v>
      </c>
    </row>
    <row r="13" spans="1:12" ht="15" customHeight="1" x14ac:dyDescent="0.25">
      <c r="A13" s="33" t="str">
        <f t="shared" si="8"/>
        <v>2018</v>
      </c>
      <c r="B13" s="20" t="s">
        <v>14</v>
      </c>
      <c r="C13" s="26" t="s">
        <v>15</v>
      </c>
      <c r="D13" s="21" t="str">
        <f t="shared" si="9"/>
        <v>abr/2018</v>
      </c>
      <c r="E13" s="22">
        <v>43210</v>
      </c>
      <c r="F13" s="20" t="s">
        <v>18</v>
      </c>
      <c r="G13" s="20" t="s">
        <v>16</v>
      </c>
      <c r="H13" s="23" t="s">
        <v>19</v>
      </c>
      <c r="I13" s="23" t="s">
        <v>20</v>
      </c>
      <c r="J13" s="24">
        <v>-20394.009999999998</v>
      </c>
      <c r="K13" s="25" t="str">
        <f>IFERROR(IFERROR(VLOOKUP(I13,'[1]DE-PARA'!B:D,3,0),VLOOKUP(I13,'[1]DE-PARA'!C:D,2,0)),"NÃO ENCONTRADO")</f>
        <v>Reembolso de Rateios(-)</v>
      </c>
      <c r="L13" s="7" t="str">
        <f>VLOOKUP(K13,'[1]Base -Receita-Despesa'!$B:$AS,1,FALSE)</f>
        <v>Reembolso de Rateios(-)</v>
      </c>
    </row>
    <row r="14" spans="1:12" ht="15" customHeight="1" x14ac:dyDescent="0.25">
      <c r="A14" s="33" t="str">
        <f t="shared" si="8"/>
        <v>2018</v>
      </c>
      <c r="B14" s="20" t="s">
        <v>14</v>
      </c>
      <c r="C14" s="26" t="s">
        <v>15</v>
      </c>
      <c r="D14" s="21" t="str">
        <f t="shared" si="9"/>
        <v>abr/2018</v>
      </c>
      <c r="E14" s="22">
        <v>43210</v>
      </c>
      <c r="F14" s="20" t="s">
        <v>18</v>
      </c>
      <c r="G14" s="20" t="s">
        <v>16</v>
      </c>
      <c r="H14" s="23" t="s">
        <v>19</v>
      </c>
      <c r="I14" s="23" t="s">
        <v>20</v>
      </c>
      <c r="J14" s="24">
        <v>-12941.02</v>
      </c>
      <c r="K14" s="25" t="str">
        <f>IFERROR(IFERROR(VLOOKUP(I14,'[1]DE-PARA'!B:D,3,0),VLOOKUP(I14,'[1]DE-PARA'!C:D,2,0)),"NÃO ENCONTRADO")</f>
        <v>Reembolso de Rateios(-)</v>
      </c>
      <c r="L14" s="7" t="str">
        <f>VLOOKUP(K14,'[1]Base -Receita-Despesa'!$B:$AS,1,FALSE)</f>
        <v>Reembolso de Rateios(-)</v>
      </c>
    </row>
    <row r="15" spans="1:12" ht="15" customHeight="1" x14ac:dyDescent="0.25">
      <c r="A15" s="33" t="str">
        <f t="shared" ref="A15:A16" si="10">IF(K15="NÃO ENCONTRADO",0,RIGHT(D15,4))</f>
        <v>2018</v>
      </c>
      <c r="B15" s="20" t="s">
        <v>17</v>
      </c>
      <c r="C15" s="26" t="s">
        <v>15</v>
      </c>
      <c r="D15" s="21" t="str">
        <f t="shared" ref="D15:D16" si="11">TEXT(E15,"mmm/aaaa")</f>
        <v>abr/2018</v>
      </c>
      <c r="E15" s="22">
        <v>43214</v>
      </c>
      <c r="F15" s="20" t="s">
        <v>18</v>
      </c>
      <c r="G15" s="20" t="s">
        <v>16</v>
      </c>
      <c r="H15" s="23" t="s">
        <v>19</v>
      </c>
      <c r="I15" s="23" t="s">
        <v>20</v>
      </c>
      <c r="J15" s="24">
        <v>-5244.16</v>
      </c>
      <c r="K15" s="25" t="str">
        <f>IFERROR(IFERROR(VLOOKUP(I15,'[1]DE-PARA'!B:D,3,0),VLOOKUP(I15,'[1]DE-PARA'!C:D,2,0)),"NÃO ENCONTRADO")</f>
        <v>Reembolso de Rateios(-)</v>
      </c>
      <c r="L15" s="7" t="str">
        <f>VLOOKUP(K15,'[1]Base -Receita-Despesa'!$B:$AS,1,FALSE)</f>
        <v>Reembolso de Rateios(-)</v>
      </c>
    </row>
    <row r="16" spans="1:12" ht="15" customHeight="1" x14ac:dyDescent="0.25">
      <c r="A16" s="33" t="str">
        <f t="shared" si="10"/>
        <v>2018</v>
      </c>
      <c r="B16" s="20" t="s">
        <v>17</v>
      </c>
      <c r="C16" s="26" t="s">
        <v>15</v>
      </c>
      <c r="D16" s="21" t="str">
        <f t="shared" si="11"/>
        <v>abr/2018</v>
      </c>
      <c r="E16" s="22">
        <v>43214</v>
      </c>
      <c r="F16" s="20" t="s">
        <v>18</v>
      </c>
      <c r="G16" s="20" t="s">
        <v>16</v>
      </c>
      <c r="H16" s="23" t="s">
        <v>19</v>
      </c>
      <c r="I16" s="23" t="s">
        <v>20</v>
      </c>
      <c r="J16" s="23">
        <v>-592.97</v>
      </c>
      <c r="K16" s="25" t="str">
        <f>IFERROR(IFERROR(VLOOKUP(I16,'[1]DE-PARA'!B:D,3,0),VLOOKUP(I16,'[1]DE-PARA'!C:D,2,0)),"NÃO ENCONTRADO")</f>
        <v>Reembolso de Rateios(-)</v>
      </c>
      <c r="L16" s="7" t="str">
        <f>VLOOKUP(K16,'[1]Base -Receita-Despesa'!$B:$AS,1,FALSE)</f>
        <v>Reembolso de Rateios(-)</v>
      </c>
    </row>
    <row r="17" spans="1:12" ht="15" customHeight="1" x14ac:dyDescent="0.25">
      <c r="A17" s="33" t="str">
        <f t="shared" ref="A17:A19" si="12">IF(K17="NÃO ENCONTRADO",0,RIGHT(D17,4))</f>
        <v>2018</v>
      </c>
      <c r="B17" s="20" t="s">
        <v>17</v>
      </c>
      <c r="C17" s="26" t="s">
        <v>15</v>
      </c>
      <c r="D17" s="21" t="str">
        <f t="shared" ref="D17:D19" si="13">TEXT(E17,"mmm/aaaa")</f>
        <v>abr/2018</v>
      </c>
      <c r="E17" s="22">
        <v>43215</v>
      </c>
      <c r="F17" s="20" t="s">
        <v>18</v>
      </c>
      <c r="G17" s="20" t="s">
        <v>16</v>
      </c>
      <c r="H17" s="23" t="s">
        <v>19</v>
      </c>
      <c r="I17" s="23" t="s">
        <v>20</v>
      </c>
      <c r="J17" s="23">
        <v>-524.71</v>
      </c>
      <c r="K17" s="25" t="str">
        <f>IFERROR(IFERROR(VLOOKUP(I17,'[1]DE-PARA'!B:D,3,0),VLOOKUP(I17,'[1]DE-PARA'!C:D,2,0)),"NÃO ENCONTRADO")</f>
        <v>Reembolso de Rateios(-)</v>
      </c>
      <c r="L17" s="7" t="str">
        <f>VLOOKUP(K17,'[1]Base -Receita-Despesa'!$B:$AS,1,FALSE)</f>
        <v>Reembolso de Rateios(-)</v>
      </c>
    </row>
    <row r="18" spans="1:12" ht="15" customHeight="1" x14ac:dyDescent="0.25">
      <c r="A18" s="33" t="str">
        <f t="shared" si="12"/>
        <v>2018</v>
      </c>
      <c r="B18" s="20" t="s">
        <v>17</v>
      </c>
      <c r="C18" s="26" t="s">
        <v>15</v>
      </c>
      <c r="D18" s="21" t="str">
        <f t="shared" si="13"/>
        <v>abr/2018</v>
      </c>
      <c r="E18" s="22">
        <v>43215</v>
      </c>
      <c r="F18" s="20" t="s">
        <v>18</v>
      </c>
      <c r="G18" s="20" t="s">
        <v>16</v>
      </c>
      <c r="H18" s="23" t="s">
        <v>19</v>
      </c>
      <c r="I18" s="23" t="s">
        <v>20</v>
      </c>
      <c r="J18" s="23">
        <v>-653.5</v>
      </c>
      <c r="K18" s="25" t="str">
        <f>IFERROR(IFERROR(VLOOKUP(I18,'[1]DE-PARA'!B:D,3,0),VLOOKUP(I18,'[1]DE-PARA'!C:D,2,0)),"NÃO ENCONTRADO")</f>
        <v>Reembolso de Rateios(-)</v>
      </c>
      <c r="L18" s="7" t="str">
        <f>VLOOKUP(K18,'[1]Base -Receita-Despesa'!$B:$AS,1,FALSE)</f>
        <v>Reembolso de Rateios(-)</v>
      </c>
    </row>
    <row r="19" spans="1:12" ht="15" customHeight="1" x14ac:dyDescent="0.25">
      <c r="A19" s="33" t="str">
        <f t="shared" si="12"/>
        <v>2018</v>
      </c>
      <c r="B19" s="20" t="s">
        <v>17</v>
      </c>
      <c r="C19" s="26" t="s">
        <v>15</v>
      </c>
      <c r="D19" s="21" t="str">
        <f t="shared" si="13"/>
        <v>abr/2018</v>
      </c>
      <c r="E19" s="22">
        <v>43216</v>
      </c>
      <c r="F19" s="20" t="s">
        <v>18</v>
      </c>
      <c r="G19" s="20" t="s">
        <v>16</v>
      </c>
      <c r="H19" s="23" t="s">
        <v>19</v>
      </c>
      <c r="I19" s="23" t="s">
        <v>20</v>
      </c>
      <c r="J19" s="23">
        <v>-643.59</v>
      </c>
      <c r="K19" s="25" t="str">
        <f>IFERROR(IFERROR(VLOOKUP(I19,'[1]DE-PARA'!B:D,3,0),VLOOKUP(I19,'[1]DE-PARA'!C:D,2,0)),"NÃO ENCONTRADO")</f>
        <v>Reembolso de Rateios(-)</v>
      </c>
      <c r="L19" s="7" t="str">
        <f>VLOOKUP(K19,'[1]Base -Receita-Despesa'!$B:$AS,1,FALSE)</f>
        <v>Reembolso de Rateios(-)</v>
      </c>
    </row>
    <row r="20" spans="1:12" ht="15" customHeight="1" x14ac:dyDescent="0.25">
      <c r="A20" s="33" t="str">
        <f t="shared" ref="A20" si="14">IF(K20="NÃO ENCONTRADO",0,RIGHT(D20,4))</f>
        <v>2018</v>
      </c>
      <c r="B20" s="20" t="s">
        <v>17</v>
      </c>
      <c r="C20" s="26" t="s">
        <v>15</v>
      </c>
      <c r="D20" s="21" t="str">
        <f t="shared" ref="D20" si="15">TEXT(E20,"mmm/aaaa")</f>
        <v>abr/2018</v>
      </c>
      <c r="E20" s="22">
        <v>43217</v>
      </c>
      <c r="F20" s="20" t="s">
        <v>18</v>
      </c>
      <c r="G20" s="20" t="s">
        <v>16</v>
      </c>
      <c r="H20" s="23" t="s">
        <v>19</v>
      </c>
      <c r="I20" s="23" t="s">
        <v>20</v>
      </c>
      <c r="J20" s="23">
        <v>-508.93</v>
      </c>
      <c r="K20" s="25" t="str">
        <f>IFERROR(IFERROR(VLOOKUP(I20,'[1]DE-PARA'!B:D,3,0),VLOOKUP(I20,'[1]DE-PARA'!C:D,2,0)),"NÃO ENCONTRADO")</f>
        <v>Reembolso de Rateios(-)</v>
      </c>
      <c r="L20" s="7" t="str">
        <f>VLOOKUP(K20,'[1]Base -Receita-Despesa'!$B:$AS,1,FALSE)</f>
        <v>Reembolso de Rateios(-)</v>
      </c>
    </row>
    <row r="21" spans="1:12" ht="15" customHeight="1" x14ac:dyDescent="0.25">
      <c r="A21" s="33" t="str">
        <f t="shared" ref="A21" si="16">IF(K21="NÃO ENCONTRADO",0,RIGHT(D21,4))</f>
        <v>2018</v>
      </c>
      <c r="B21" s="20" t="s">
        <v>17</v>
      </c>
      <c r="C21" s="26" t="s">
        <v>15</v>
      </c>
      <c r="D21" s="21" t="str">
        <f t="shared" ref="D21" si="17">TEXT(E21,"mmm/aaaa")</f>
        <v>abr/2018</v>
      </c>
      <c r="E21" s="22">
        <v>43220</v>
      </c>
      <c r="F21" s="20" t="s">
        <v>18</v>
      </c>
      <c r="G21" s="20" t="s">
        <v>16</v>
      </c>
      <c r="H21" s="23" t="s">
        <v>19</v>
      </c>
      <c r="I21" s="23" t="s">
        <v>20</v>
      </c>
      <c r="J21" s="27">
        <v>-1118.32</v>
      </c>
      <c r="K21" s="25" t="str">
        <f>IFERROR(IFERROR(VLOOKUP(I21,'[1]DE-PARA'!B:D,3,0),VLOOKUP(I21,'[1]DE-PARA'!C:D,2,0)),"NÃO ENCONTRADO")</f>
        <v>Reembolso de Rateios(-)</v>
      </c>
      <c r="L21" s="7" t="str">
        <f>VLOOKUP(K21,'[1]Base -Receita-Despesa'!$B:$AS,1,FALSE)</f>
        <v>Reembolso de Rateios(-)</v>
      </c>
    </row>
  </sheetData>
  <autoFilter ref="B3:L21"/>
  <conditionalFormatting sqref="K4:K21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I22:I1048576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DOCID-2020503232-2450907</_dlc_DocId>
    <_dlc_DocIdUrl xmlns="c1178b72-d3f5-4356-be28-21acd058a982">
      <Url>https://ibghorg.sharepoint.com/documentos/_layouts/15/DocIdRedir.aspx?ID=DOCID-2020503232-2450907</Url>
      <Description>DOCID-2020503232-2450907</Description>
    </_dlc_DocIdUrl>
  </documentManagement>
</p:properties>
</file>

<file path=customXml/itemProps1.xml><?xml version="1.0" encoding="utf-8"?>
<ds:datastoreItem xmlns:ds="http://schemas.openxmlformats.org/officeDocument/2006/customXml" ds:itemID="{306256C8-AA8A-4834-ACD5-B5DAE64A1554}"/>
</file>

<file path=customXml/itemProps2.xml><?xml version="1.0" encoding="utf-8"?>
<ds:datastoreItem xmlns:ds="http://schemas.openxmlformats.org/officeDocument/2006/customXml" ds:itemID="{BBF611FE-74F8-4B66-8EF9-84700E06CEBF}"/>
</file>

<file path=customXml/itemProps3.xml><?xml version="1.0" encoding="utf-8"?>
<ds:datastoreItem xmlns:ds="http://schemas.openxmlformats.org/officeDocument/2006/customXml" ds:itemID="{3A88CBF8-7CF1-4F08-9912-6232E5B52E54}"/>
</file>

<file path=customXml/itemProps4.xml><?xml version="1.0" encoding="utf-8"?>
<ds:datastoreItem xmlns:ds="http://schemas.openxmlformats.org/officeDocument/2006/customXml" ds:itemID="{5F9199FE-C6E6-4B58-B5C0-D1EC50DE5D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2022-09-19T13:35:38Z</cp:lastPrinted>
  <dcterms:created xsi:type="dcterms:W3CDTF">2022-09-19T13:26:40Z</dcterms:created>
  <dcterms:modified xsi:type="dcterms:W3CDTF">2022-09-19T13:35:47Z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c0b22365-3965-4cf0-88da-8373a24b53db</vt:lpwstr>
  </property>
</Properties>
</file>